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cero.local\documentos\SGA\SEINFRA\DEFIN\DIVCONT\Documentos\1. DIVCONT\25. Publicação Portal de Transparencia\2024\12. Décimo e repasse dez-24\"/>
    </mc:Choice>
  </mc:AlternateContent>
  <bookViews>
    <workbookView xWindow="0" yWindow="0" windowWidth="20490" windowHeight="7620" tabRatio="738"/>
  </bookViews>
  <sheets>
    <sheet name="DUODÉCIMOS RECEBIDOS - 2024" sheetId="9" r:id="rId1"/>
    <sheet name="DUODÉCIMOS RECEBIDOS em 2022" sheetId="10" state="hidden" r:id="rId2"/>
    <sheet name="DUODÉCIMOS RECEBIDOS em 2021" sheetId="11" state="hidden" r:id="rId3"/>
    <sheet name="DUODÉCIMOS RECEBIDOS em 2020" sheetId="12" state="hidden" r:id="rId4"/>
  </sheets>
  <definedNames>
    <definedName name="_xlnm._FilterDatabase" localSheetId="0" hidden="1">'DUODÉCIMOS RECEBIDOS - 2024'!$A$5:$I$16</definedName>
    <definedName name="_xlnm._FilterDatabase" localSheetId="3" hidden="1">'DUODÉCIMOS RECEBIDOS em 2020'!$A$5:$I$16</definedName>
    <definedName name="_xlnm._FilterDatabase" localSheetId="2" hidden="1">'DUODÉCIMOS RECEBIDOS em 2021'!$A$5:$I$16</definedName>
    <definedName name="_xlnm._FilterDatabase" localSheetId="1" hidden="1">'DUODÉCIMOS RECEBIDOS em 2022'!$A$5:$I$16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9" l="1"/>
  <c r="I16" i="9" l="1"/>
  <c r="H16" i="9"/>
  <c r="H14" i="9" l="1"/>
  <c r="H15" i="9"/>
  <c r="I12" i="9" l="1"/>
  <c r="I13" i="9"/>
  <c r="H12" i="9"/>
  <c r="H13" i="9" s="1"/>
  <c r="F6" i="9" l="1"/>
  <c r="I6" i="9" s="1"/>
  <c r="J18" i="9"/>
  <c r="G6" i="9" l="1"/>
  <c r="H6" i="9" s="1"/>
  <c r="G17" i="9" l="1"/>
  <c r="I17" i="9"/>
  <c r="G16" i="9"/>
  <c r="G15" i="9"/>
  <c r="I15" i="9"/>
  <c r="G14" i="9"/>
  <c r="I14" i="9"/>
  <c r="G13" i="9"/>
  <c r="G12" i="9"/>
  <c r="G11" i="9" l="1"/>
  <c r="I11" i="9"/>
  <c r="G10" i="9"/>
  <c r="I10" i="9"/>
  <c r="I7" i="9" l="1"/>
  <c r="I8" i="9"/>
  <c r="I9" i="9"/>
  <c r="G7" i="9"/>
  <c r="G8" i="9"/>
  <c r="G9" i="9"/>
  <c r="D18" i="9"/>
  <c r="F18" i="12"/>
  <c r="E18" i="12"/>
  <c r="D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H6" i="12" s="1"/>
  <c r="E18" i="11"/>
  <c r="F18" i="11"/>
  <c r="D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H6" i="11" s="1"/>
  <c r="I14" i="10"/>
  <c r="I15" i="10"/>
  <c r="I16" i="10"/>
  <c r="I17" i="10"/>
  <c r="G7" i="10"/>
  <c r="G8" i="10"/>
  <c r="G9" i="10"/>
  <c r="G10" i="10"/>
  <c r="G11" i="10"/>
  <c r="G12" i="10"/>
  <c r="G13" i="10"/>
  <c r="G14" i="10"/>
  <c r="G15" i="10"/>
  <c r="G16" i="10"/>
  <c r="G17" i="10"/>
  <c r="G6" i="10"/>
  <c r="H6" i="10" s="1"/>
  <c r="I6" i="10"/>
  <c r="D18" i="10"/>
  <c r="F18" i="10"/>
  <c r="I13" i="10"/>
  <c r="I12" i="10"/>
  <c r="I11" i="10"/>
  <c r="I10" i="10"/>
  <c r="I9" i="10"/>
  <c r="I8" i="10"/>
  <c r="I7" i="10"/>
  <c r="E18" i="10"/>
  <c r="G18" i="12" l="1"/>
  <c r="H7" i="12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G18" i="11"/>
  <c r="H7" i="1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G18" i="10"/>
  <c r="E18" i="9"/>
  <c r="H18" i="12" l="1"/>
  <c r="H18" i="11"/>
  <c r="H7" i="10"/>
  <c r="F18" i="9"/>
  <c r="H8" i="10" l="1"/>
  <c r="H9" i="10" s="1"/>
  <c r="H10" i="10" s="1"/>
  <c r="H11" i="10" s="1"/>
  <c r="H12" i="10" s="1"/>
  <c r="H13" i="10" s="1"/>
  <c r="H14" i="10" s="1"/>
  <c r="H15" i="10" s="1"/>
  <c r="H16" i="10" s="1"/>
  <c r="H17" i="10" s="1"/>
  <c r="H18" i="10"/>
  <c r="G18" i="9" l="1"/>
  <c r="H7" i="9" l="1"/>
  <c r="H8" i="9" s="1"/>
  <c r="H9" i="9" s="1"/>
  <c r="H10" i="9" s="1"/>
  <c r="H11" i="9" s="1"/>
  <c r="H18" i="9" l="1"/>
</calcChain>
</file>

<file path=xl/sharedStrings.xml><?xml version="1.0" encoding="utf-8"?>
<sst xmlns="http://schemas.openxmlformats.org/spreadsheetml/2006/main" count="153" uniqueCount="38">
  <si>
    <t>REPASSES MENSAIS RECEBIDOS - 2024</t>
  </si>
  <si>
    <t>TRIBUNAL DE CONTAS DO ESTADO DE RONDÔNIA - TCE-RO</t>
  </si>
  <si>
    <r>
      <t xml:space="preserve">MÊS
</t>
    </r>
    <r>
      <rPr>
        <b/>
        <sz val="8"/>
        <color theme="0"/>
        <rFont val="Calibri"/>
        <family val="2"/>
        <scheme val="minor"/>
      </rPr>
      <t>Apuração da Receita</t>
    </r>
  </si>
  <si>
    <r>
      <t xml:space="preserve">MÊS
</t>
    </r>
    <r>
      <rPr>
        <b/>
        <sz val="8"/>
        <color theme="0"/>
        <rFont val="Calibri"/>
        <family val="2"/>
        <scheme val="minor"/>
      </rPr>
      <t>Repasse de Duodécimo</t>
    </r>
  </si>
  <si>
    <t>LEGISLAÇÃO</t>
  </si>
  <si>
    <t>VALOR INICIAL 
Previsto</t>
  </si>
  <si>
    <t>DUODÉCIMO
Apurado pelo TCE/RO</t>
  </si>
  <si>
    <t>REPASSE RECEBIDO
Realizado</t>
  </si>
  <si>
    <r>
      <t xml:space="preserve">DIFERENÇA
</t>
    </r>
    <r>
      <rPr>
        <b/>
        <sz val="8"/>
        <color theme="0"/>
        <rFont val="Calibri"/>
        <family val="2"/>
        <scheme val="minor"/>
      </rPr>
      <t>Previsto x Repassado</t>
    </r>
  </si>
  <si>
    <r>
      <t xml:space="preserve">DIFERENÇA 
</t>
    </r>
    <r>
      <rPr>
        <b/>
        <sz val="8"/>
        <color theme="0"/>
        <rFont val="Calibri"/>
        <family val="2"/>
        <scheme val="minor"/>
      </rPr>
      <t>Acumulado</t>
    </r>
  </si>
  <si>
    <r>
      <t xml:space="preserve">% 
</t>
    </r>
    <r>
      <rPr>
        <b/>
        <sz val="8"/>
        <color theme="0"/>
        <rFont val="Calibri"/>
        <family val="2"/>
        <scheme val="minor"/>
      </rPr>
      <t xml:space="preserve"> Repassado x Previsto </t>
    </r>
  </si>
  <si>
    <t>REPASSADO AO IPERON (Transferências Concedidas)</t>
  </si>
  <si>
    <t>Dezembro</t>
  </si>
  <si>
    <t>Janeiro</t>
  </si>
  <si>
    <r>
      <rPr>
        <b/>
        <sz val="11"/>
        <rFont val="Calibri"/>
        <family val="2"/>
        <scheme val="minor"/>
      </rPr>
      <t>Decreto n° 28.842, de 19 de janeiro de 2024.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Estabelece o cronograma de execução de desembolso Mensal e Bimestral e programação financeira por Unidade, Órgão e Poder para o exercício de 2024.</t>
    </r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</si>
  <si>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</si>
  <si>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</si>
  <si>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</si>
  <si>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</si>
  <si>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</si>
  <si>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</si>
  <si>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</si>
  <si>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</si>
  <si>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</si>
  <si>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</si>
  <si>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TOTAIS</t>
  </si>
  <si>
    <t>-</t>
  </si>
  <si>
    <t>Para o repasse financeiro (receita arrecada) leva-se em consideração sempre o mês anterior ao do repasse concedido. Já o cronograma de desembolso é estabelecido dentro do exercício, ou seja, de janeiro a dezembro de cada exercício. Dessa forma, haverá diferença entre o cronograma de desembolso, pois o cronograma de desembolso referente ao mês de janeiro será repassado no mês seguinte (fevereiro) e assim sucessivamente)</t>
  </si>
  <si>
    <t>DUODÉCIMOS RECEBIDOS - 2022</t>
  </si>
  <si>
    <t>ASSEMBLEIA LEGISLATIVA DO ESTADO DE RONDÔNIA</t>
  </si>
  <si>
    <t>VALOR REPASSADO
Realizado</t>
  </si>
  <si>
    <r>
      <rPr>
        <b/>
        <sz val="11"/>
        <rFont val="Calibri"/>
        <family val="2"/>
        <scheme val="minor"/>
      </rPr>
      <t>Decreto n.º 26.823, de 14 de janeiro de 2022.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2022</t>
    </r>
    <r>
      <rPr>
        <sz val="11"/>
        <color theme="1"/>
        <rFont val="Calibri"/>
        <family val="2"/>
        <scheme val="minor"/>
      </rPr>
      <t/>
    </r>
  </si>
  <si>
    <t>DUODÉCIMOS RECEBIDOS - 2021</t>
  </si>
  <si>
    <r>
      <rPr>
        <b/>
        <sz val="11"/>
        <rFont val="Calibri"/>
        <family val="2"/>
        <scheme val="minor"/>
      </rPr>
      <t>Decreto n.º 25.760, de 21 de janeiro de 2021.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2021</t>
    </r>
    <r>
      <rPr>
        <sz val="11"/>
        <color theme="1"/>
        <rFont val="Calibri"/>
        <family val="2"/>
        <scheme val="minor"/>
      </rPr>
      <t/>
    </r>
  </si>
  <si>
    <t>DUODÉCIMOS RECEBIDOS - 2020</t>
  </si>
  <si>
    <r>
      <rPr>
        <b/>
        <sz val="11"/>
        <rFont val="Calibri"/>
        <family val="2"/>
        <scheme val="minor"/>
      </rPr>
      <t>Decreto n.º 24.651, de 7 de janeiro de 2020.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2020</t>
    </r>
  </si>
  <si>
    <t>* Transferência financeira ao Fundo Previdenciário Financeiro do Instituto de Previdência dos Servidores Públicos do Estado de Rondônia - IPERON - Processo SEI nº 009310/2023</t>
  </si>
  <si>
    <t>37.813.601,04*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</si>
</sst>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6"/>
      <color rgb="FF151F26"/>
      <name val="ArialMT-Identity-H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2" xfId="0" quotePrefix="1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/>
    <xf numFmtId="4" fontId="7" fillId="4" borderId="11" xfId="0" applyNumberFormat="1" applyFont="1" applyFill="1" applyBorder="1" applyAlignment="1">
      <alignment horizontal="justify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</cellXfs>
  <cellStyles count="4">
    <cellStyle name="Moeda 2" xfId="3"/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29</xdr:row>
      <xdr:rowOff>114300</xdr:rowOff>
    </xdr:to>
    <xdr:sp macro="" textlink="">
      <xdr:nvSpPr>
        <xdr:cNvPr id="1025" name="AutoShape 1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26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1027" name="AutoShape 3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529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304800</xdr:colOff>
      <xdr:row>26</xdr:row>
      <xdr:rowOff>114300</xdr:rowOff>
    </xdr:to>
    <xdr:sp macro="" textlink="">
      <xdr:nvSpPr>
        <xdr:cNvPr id="1028" name="AutoShape 4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7000875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0</xdr:rowOff>
    </xdr:from>
    <xdr:to>
      <xdr:col>2</xdr:col>
      <xdr:colOff>678815</xdr:colOff>
      <xdr:row>3</xdr:row>
      <xdr:rowOff>217805</xdr:rowOff>
    </xdr:to>
    <xdr:pic>
      <xdr:nvPicPr>
        <xdr:cNvPr id="7" name="Imagem 6" descr="C:\Users\485\AppData\Local\Microsoft\Windows\INetCache\Content.MSO\492A209E.t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2393315" cy="865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97534A-330E-45D3-B90F-FA24E26EF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B38475-4571-415B-9830-744F7392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1A0C0E-4C1A-4F54-9DFB-BCE93544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tabSelected="1" zoomScaleNormal="100" workbookViewId="0">
      <selection activeCell="H17" sqref="H17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6.28515625" style="1" customWidth="1"/>
    <col min="11" max="11" width="144.7109375" style="1" bestFit="1" customWidth="1"/>
    <col min="12" max="16384" width="9.140625" style="1"/>
  </cols>
  <sheetData>
    <row r="1" spans="1:10" ht="18.75" customHeight="1" x14ac:dyDescent="0.25"/>
    <row r="2" spans="1:10" ht="18.75" customHeight="1" x14ac:dyDescent="0.25">
      <c r="B2" s="13"/>
      <c r="C2" s="22" t="s">
        <v>0</v>
      </c>
      <c r="D2" s="22"/>
      <c r="E2" s="22"/>
      <c r="F2" s="22"/>
      <c r="G2" s="22"/>
      <c r="H2" s="22"/>
      <c r="I2" s="22"/>
    </row>
    <row r="3" spans="1:10" ht="13.5" customHeight="1" x14ac:dyDescent="0.25">
      <c r="B3" s="14"/>
      <c r="C3" s="23" t="s">
        <v>1</v>
      </c>
      <c r="D3" s="23"/>
      <c r="E3" s="23"/>
      <c r="F3" s="23"/>
      <c r="G3" s="23"/>
      <c r="H3" s="23"/>
      <c r="I3" s="23"/>
    </row>
    <row r="4" spans="1:10" ht="21.75" customHeight="1" thickBot="1" x14ac:dyDescent="0.3">
      <c r="A4" s="2"/>
      <c r="B4" s="2"/>
      <c r="C4" s="2"/>
    </row>
    <row r="5" spans="1:10" ht="36" customHeight="1" thickBot="1" x14ac:dyDescent="0.3">
      <c r="A5" s="6" t="s">
        <v>2</v>
      </c>
      <c r="B5" s="6" t="s">
        <v>3</v>
      </c>
      <c r="C5" s="7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</row>
    <row r="6" spans="1:10" ht="20.100000000000001" customHeight="1" thickBot="1" x14ac:dyDescent="0.3">
      <c r="A6" s="8" t="s">
        <v>12</v>
      </c>
      <c r="B6" s="8" t="s">
        <v>13</v>
      </c>
      <c r="C6" s="17" t="s">
        <v>14</v>
      </c>
      <c r="D6" s="12">
        <v>23479713.949999999</v>
      </c>
      <c r="E6" s="12">
        <v>21671540.98</v>
      </c>
      <c r="F6" s="12">
        <f>21335683.95+335857.03</f>
        <v>21671540.98</v>
      </c>
      <c r="G6" s="12">
        <f>F6-D6</f>
        <v>-1808172.9699999988</v>
      </c>
      <c r="H6" s="12">
        <f>G6</f>
        <v>-1808172.9699999988</v>
      </c>
      <c r="I6" s="12">
        <f>(F6/D6-1)*100</f>
        <v>-7.7010008463071493</v>
      </c>
      <c r="J6" s="12"/>
    </row>
    <row r="7" spans="1:10" ht="20.100000000000001" customHeight="1" thickBot="1" x14ac:dyDescent="0.3">
      <c r="A7" s="8" t="s">
        <v>13</v>
      </c>
      <c r="B7" s="8" t="s">
        <v>15</v>
      </c>
      <c r="C7" s="18"/>
      <c r="D7" s="12">
        <v>28357810.02</v>
      </c>
      <c r="E7" s="12">
        <v>21144577.350000001</v>
      </c>
      <c r="F7" s="12">
        <v>21144577.350000001</v>
      </c>
      <c r="G7" s="12">
        <f t="shared" ref="G7:G17" si="0">F7-D7</f>
        <v>-7213232.6699999981</v>
      </c>
      <c r="H7" s="12">
        <f>H6+G7</f>
        <v>-9021405.6399999969</v>
      </c>
      <c r="I7" s="12">
        <f t="shared" ref="I7:I17" si="1">(F7/D7-1)*100</f>
        <v>-25.436494090737959</v>
      </c>
      <c r="J7" s="12"/>
    </row>
    <row r="8" spans="1:10" ht="20.100000000000001" customHeight="1" thickBot="1" x14ac:dyDescent="0.3">
      <c r="A8" s="8" t="s">
        <v>15</v>
      </c>
      <c r="B8" s="8" t="s">
        <v>16</v>
      </c>
      <c r="C8" s="18"/>
      <c r="D8" s="12">
        <v>23522001.219999999</v>
      </c>
      <c r="E8" s="12">
        <v>23727519.390000001</v>
      </c>
      <c r="F8" s="12">
        <v>23727519.390000001</v>
      </c>
      <c r="G8" s="12">
        <f t="shared" si="0"/>
        <v>205518.17000000179</v>
      </c>
      <c r="H8" s="12">
        <f t="shared" ref="H8:H15" si="2">H7+G8</f>
        <v>-8815887.4699999951</v>
      </c>
      <c r="I8" s="12">
        <f t="shared" si="1"/>
        <v>0.87372740132865001</v>
      </c>
      <c r="J8" s="12"/>
    </row>
    <row r="9" spans="1:10" ht="20.100000000000001" customHeight="1" thickBot="1" x14ac:dyDescent="0.3">
      <c r="A9" s="8" t="s">
        <v>16</v>
      </c>
      <c r="B9" s="8" t="s">
        <v>17</v>
      </c>
      <c r="C9" s="18"/>
      <c r="D9" s="12">
        <v>23157070.25</v>
      </c>
      <c r="E9" s="12">
        <v>18230151.609999999</v>
      </c>
      <c r="F9" s="12">
        <v>18230151.609999999</v>
      </c>
      <c r="G9" s="12">
        <f t="shared" si="0"/>
        <v>-4926918.6400000006</v>
      </c>
      <c r="H9" s="12">
        <f t="shared" si="2"/>
        <v>-13742806.109999996</v>
      </c>
      <c r="I9" s="12">
        <f t="shared" si="1"/>
        <v>-21.276087980084611</v>
      </c>
      <c r="J9" s="12"/>
    </row>
    <row r="10" spans="1:10" ht="20.100000000000001" customHeight="1" thickBot="1" x14ac:dyDescent="0.3">
      <c r="A10" s="8" t="s">
        <v>17</v>
      </c>
      <c r="B10" s="8" t="s">
        <v>18</v>
      </c>
      <c r="C10" s="18"/>
      <c r="D10" s="12">
        <v>26443831.02</v>
      </c>
      <c r="E10" s="12">
        <v>20555029.609999999</v>
      </c>
      <c r="F10" s="12">
        <v>20555029.609999999</v>
      </c>
      <c r="G10" s="12">
        <f t="shared" si="0"/>
        <v>-5888801.4100000001</v>
      </c>
      <c r="H10" s="12">
        <f t="shared" si="2"/>
        <v>-19631607.519999996</v>
      </c>
      <c r="I10" s="12">
        <f t="shared" si="1"/>
        <v>-22.269093330486722</v>
      </c>
      <c r="J10" s="12"/>
    </row>
    <row r="11" spans="1:10" ht="20.100000000000001" customHeight="1" thickBot="1" x14ac:dyDescent="0.3">
      <c r="A11" s="8" t="s">
        <v>18</v>
      </c>
      <c r="B11" s="8" t="s">
        <v>19</v>
      </c>
      <c r="C11" s="18"/>
      <c r="D11" s="12">
        <v>24681189.550000001</v>
      </c>
      <c r="E11" s="12">
        <v>21893825.859999999</v>
      </c>
      <c r="F11" s="12">
        <v>21893825.859999999</v>
      </c>
      <c r="G11" s="12">
        <f t="shared" si="0"/>
        <v>-2787363.6900000013</v>
      </c>
      <c r="H11" s="12">
        <f t="shared" si="2"/>
        <v>-22418971.209999997</v>
      </c>
      <c r="I11" s="12">
        <f t="shared" si="1"/>
        <v>-11.293473859326209</v>
      </c>
      <c r="J11" s="12" t="s">
        <v>37</v>
      </c>
    </row>
    <row r="12" spans="1:10" ht="20.100000000000001" customHeight="1" thickBot="1" x14ac:dyDescent="0.3">
      <c r="A12" s="8" t="s">
        <v>19</v>
      </c>
      <c r="B12" s="8" t="s">
        <v>20</v>
      </c>
      <c r="C12" s="18"/>
      <c r="D12" s="12">
        <v>23987330.100000001</v>
      </c>
      <c r="E12" s="12">
        <v>23704941</v>
      </c>
      <c r="F12" s="12">
        <v>23704941</v>
      </c>
      <c r="G12" s="12">
        <f t="shared" si="0"/>
        <v>-282389.10000000149</v>
      </c>
      <c r="H12" s="12">
        <f t="shared" si="2"/>
        <v>-22701360.309999999</v>
      </c>
      <c r="I12" s="12">
        <f>(F12/D12-1)*100</f>
        <v>-1.1772427311533162</v>
      </c>
      <c r="J12" s="12"/>
    </row>
    <row r="13" spans="1:10" ht="20.100000000000001" customHeight="1" thickBot="1" x14ac:dyDescent="0.3">
      <c r="A13" s="8" t="s">
        <v>20</v>
      </c>
      <c r="B13" s="8" t="s">
        <v>21</v>
      </c>
      <c r="C13" s="18"/>
      <c r="D13" s="12">
        <v>25454335.940000001</v>
      </c>
      <c r="E13" s="12">
        <v>19404182.93</v>
      </c>
      <c r="F13" s="12">
        <v>19404182.93</v>
      </c>
      <c r="G13" s="12">
        <f t="shared" si="0"/>
        <v>-6050153.0100000016</v>
      </c>
      <c r="H13" s="12">
        <f t="shared" si="2"/>
        <v>-28751513.32</v>
      </c>
      <c r="I13" s="12">
        <f>(F13/D13-1)*100</f>
        <v>-23.76865389166386</v>
      </c>
      <c r="J13" s="12"/>
    </row>
    <row r="14" spans="1:10" ht="20.100000000000001" customHeight="1" thickBot="1" x14ac:dyDescent="0.3">
      <c r="A14" s="8" t="s">
        <v>21</v>
      </c>
      <c r="B14" s="8" t="s">
        <v>22</v>
      </c>
      <c r="C14" s="18"/>
      <c r="D14" s="12">
        <v>22975785.93</v>
      </c>
      <c r="E14" s="12">
        <v>22488338.100000001</v>
      </c>
      <c r="F14" s="12">
        <v>22488338.100000001</v>
      </c>
      <c r="G14" s="12">
        <f t="shared" si="0"/>
        <v>-487447.82999999821</v>
      </c>
      <c r="H14" s="12">
        <f t="shared" si="2"/>
        <v>-29238961.149999999</v>
      </c>
      <c r="I14" s="12">
        <f t="shared" si="1"/>
        <v>-2.1215719518152709</v>
      </c>
      <c r="J14" s="12"/>
    </row>
    <row r="15" spans="1:10" ht="20.100000000000001" customHeight="1" thickBot="1" x14ac:dyDescent="0.3">
      <c r="A15" s="8" t="s">
        <v>22</v>
      </c>
      <c r="B15" s="8" t="s">
        <v>23</v>
      </c>
      <c r="C15" s="18"/>
      <c r="D15" s="12">
        <v>23985159.530000001</v>
      </c>
      <c r="E15" s="12">
        <v>18874794.859999999</v>
      </c>
      <c r="F15" s="12">
        <v>18874794.859999999</v>
      </c>
      <c r="G15" s="12">
        <f t="shared" si="0"/>
        <v>-5110364.6700000018</v>
      </c>
      <c r="H15" s="12">
        <f t="shared" si="2"/>
        <v>-34349325.82</v>
      </c>
      <c r="I15" s="12">
        <f t="shared" si="1"/>
        <v>-21.306360975452733</v>
      </c>
      <c r="J15" s="12"/>
    </row>
    <row r="16" spans="1:10" ht="20.100000000000001" customHeight="1" thickBot="1" x14ac:dyDescent="0.3">
      <c r="A16" s="8" t="s">
        <v>23</v>
      </c>
      <c r="B16" s="8" t="s">
        <v>24</v>
      </c>
      <c r="C16" s="18"/>
      <c r="D16" s="12">
        <v>26374568.82</v>
      </c>
      <c r="E16" s="12">
        <v>18409574.530000001</v>
      </c>
      <c r="F16" s="12">
        <v>18409574.530000001</v>
      </c>
      <c r="G16" s="12">
        <f t="shared" si="0"/>
        <v>-7964994.2899999991</v>
      </c>
      <c r="H16" s="12">
        <f>H15+G16</f>
        <v>-42314320.109999999</v>
      </c>
      <c r="I16" s="12">
        <f>(F16/D16-1)*100</f>
        <v>-30.199524186951233</v>
      </c>
      <c r="J16" s="12"/>
    </row>
    <row r="17" spans="1:14" ht="20.100000000000001" customHeight="1" thickBot="1" x14ac:dyDescent="0.3">
      <c r="A17" s="8" t="s">
        <v>24</v>
      </c>
      <c r="B17" s="8" t="s">
        <v>12</v>
      </c>
      <c r="C17" s="19"/>
      <c r="D17" s="12">
        <v>28595708.670000002</v>
      </c>
      <c r="E17" s="12">
        <v>22896020.329999998</v>
      </c>
      <c r="F17" s="12">
        <v>22896020.329999998</v>
      </c>
      <c r="G17" s="12">
        <f t="shared" si="0"/>
        <v>-5699688.3400000036</v>
      </c>
      <c r="H17" s="12">
        <f>H16+G17</f>
        <v>-48014008.450000003</v>
      </c>
      <c r="I17" s="12">
        <f t="shared" si="1"/>
        <v>-19.931970932336405</v>
      </c>
      <c r="J17" s="12"/>
    </row>
    <row r="18" spans="1:14" ht="23.25" customHeight="1" thickBot="1" x14ac:dyDescent="0.3">
      <c r="A18" s="20" t="s">
        <v>25</v>
      </c>
      <c r="B18" s="21"/>
      <c r="C18" s="21"/>
      <c r="D18" s="9">
        <f>SUM(D6:D17)</f>
        <v>301014505</v>
      </c>
      <c r="E18" s="9">
        <f>SUM(E6:E17)</f>
        <v>253000496.55000001</v>
      </c>
      <c r="F18" s="9">
        <f t="shared" ref="F18:H18" si="3">SUM(F6:F17)</f>
        <v>253000496.55000001</v>
      </c>
      <c r="G18" s="9">
        <f t="shared" si="3"/>
        <v>-48014008.450000003</v>
      </c>
      <c r="H18" s="9">
        <f t="shared" si="3"/>
        <v>-280808340.07999998</v>
      </c>
      <c r="I18" s="10" t="s">
        <v>26</v>
      </c>
      <c r="J18" s="9">
        <f>SUM(J6:J17)</f>
        <v>0</v>
      </c>
    </row>
    <row r="20" spans="1:14" ht="15.75" customHeight="1" x14ac:dyDescent="0.25">
      <c r="A20" s="16" t="s">
        <v>27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4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3" spans="1:14" ht="15" customHeight="1" x14ac:dyDescent="0.25">
      <c r="A23" s="16" t="s">
        <v>36</v>
      </c>
      <c r="B23" s="16"/>
      <c r="C23" s="16"/>
      <c r="D23" s="16"/>
      <c r="E23" s="16"/>
      <c r="F23" s="16"/>
      <c r="G23" s="16"/>
      <c r="H23" s="16"/>
      <c r="I23" s="16"/>
      <c r="J23" s="16"/>
    </row>
    <row r="26" spans="1:14" ht="15" x14ac:dyDescent="0.25">
      <c r="C26" s="5"/>
      <c r="D26" s="5"/>
      <c r="E26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" x14ac:dyDescent="0.25">
      <c r="C29"/>
    </row>
  </sheetData>
  <mergeCells count="6">
    <mergeCell ref="A23:J23"/>
    <mergeCell ref="C6:C17"/>
    <mergeCell ref="A18:C18"/>
    <mergeCell ref="C2:I2"/>
    <mergeCell ref="C3:I3"/>
    <mergeCell ref="A20:J21"/>
  </mergeCells>
  <phoneticPr fontId="11" type="noConversion"/>
  <pageMargins left="0.7" right="0.7" top="0.75" bottom="0.75" header="0.3" footer="0.3"/>
  <pageSetup paperSize="9" scale="63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B27" sqref="B27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28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29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2</v>
      </c>
      <c r="B5" s="6" t="s">
        <v>3</v>
      </c>
      <c r="C5" s="7" t="s">
        <v>4</v>
      </c>
      <c r="D5" s="6" t="s">
        <v>5</v>
      </c>
      <c r="E5" s="6" t="s">
        <v>6</v>
      </c>
      <c r="F5" s="6" t="s">
        <v>30</v>
      </c>
      <c r="G5" s="6" t="s">
        <v>8</v>
      </c>
      <c r="H5" s="6" t="s">
        <v>9</v>
      </c>
      <c r="I5" s="6" t="s">
        <v>10</v>
      </c>
    </row>
    <row r="6" spans="1:9" ht="20.100000000000001" customHeight="1" thickBot="1" x14ac:dyDescent="0.3">
      <c r="A6" s="8" t="s">
        <v>12</v>
      </c>
      <c r="B6" s="8" t="s">
        <v>13</v>
      </c>
      <c r="C6" s="24" t="s">
        <v>31</v>
      </c>
      <c r="D6" s="12">
        <v>26286184</v>
      </c>
      <c r="E6" s="12">
        <v>41035455.630000003</v>
      </c>
      <c r="F6" s="12">
        <v>39404795.460000001</v>
      </c>
      <c r="G6" s="12">
        <f>F6-D6</f>
        <v>13118611.460000001</v>
      </c>
      <c r="H6" s="12">
        <f>G6</f>
        <v>13118611.460000001</v>
      </c>
      <c r="I6" s="12">
        <f>(F6/D6-1)*100</f>
        <v>49.90686917507692</v>
      </c>
    </row>
    <row r="7" spans="1:9" ht="20.100000000000001" customHeight="1" thickBot="1" x14ac:dyDescent="0.3">
      <c r="A7" s="8" t="s">
        <v>13</v>
      </c>
      <c r="B7" s="8" t="s">
        <v>15</v>
      </c>
      <c r="C7" s="25"/>
      <c r="D7" s="12">
        <v>27563780</v>
      </c>
      <c r="E7" s="12">
        <v>32423556.100000001</v>
      </c>
      <c r="F7" s="12">
        <v>32423556.100000001</v>
      </c>
      <c r="G7" s="12">
        <f t="shared" ref="G7:G17" si="0">F7-D7</f>
        <v>4859776.1000000015</v>
      </c>
      <c r="H7" s="12">
        <f t="shared" ref="H7:H17" si="1">H6+G7</f>
        <v>17978387.560000002</v>
      </c>
      <c r="I7" s="12">
        <f t="shared" ref="I7:I12" si="2">(F7/D7-1)*100</f>
        <v>17.631021942563763</v>
      </c>
    </row>
    <row r="8" spans="1:9" ht="20.100000000000001" customHeight="1" thickBot="1" x14ac:dyDescent="0.3">
      <c r="A8" s="8" t="s">
        <v>15</v>
      </c>
      <c r="B8" s="8" t="s">
        <v>16</v>
      </c>
      <c r="C8" s="25"/>
      <c r="D8" s="12">
        <v>23053349</v>
      </c>
      <c r="E8" s="12">
        <v>36130468.859999999</v>
      </c>
      <c r="F8" s="12">
        <v>36130468.859999999</v>
      </c>
      <c r="G8" s="12">
        <f t="shared" si="0"/>
        <v>13077119.859999999</v>
      </c>
      <c r="H8" s="12">
        <f t="shared" si="1"/>
        <v>31055507.420000002</v>
      </c>
      <c r="I8" s="12">
        <f t="shared" si="2"/>
        <v>56.725466915891488</v>
      </c>
    </row>
    <row r="9" spans="1:9" ht="20.100000000000001" customHeight="1" thickBot="1" x14ac:dyDescent="0.3">
      <c r="A9" s="8" t="s">
        <v>16</v>
      </c>
      <c r="B9" s="8" t="s">
        <v>17</v>
      </c>
      <c r="C9" s="25"/>
      <c r="D9" s="12">
        <v>24156853</v>
      </c>
      <c r="E9" s="12">
        <v>29359472.989999998</v>
      </c>
      <c r="F9" s="12">
        <v>29359472.989999998</v>
      </c>
      <c r="G9" s="12">
        <f t="shared" si="0"/>
        <v>5202619.9899999984</v>
      </c>
      <c r="H9" s="12">
        <f t="shared" si="1"/>
        <v>36258127.409999996</v>
      </c>
      <c r="I9" s="12">
        <f t="shared" si="2"/>
        <v>21.536828451951084</v>
      </c>
    </row>
    <row r="10" spans="1:9" ht="20.100000000000001" customHeight="1" thickBot="1" x14ac:dyDescent="0.3">
      <c r="A10" s="8" t="s">
        <v>17</v>
      </c>
      <c r="B10" s="8" t="s">
        <v>18</v>
      </c>
      <c r="C10" s="25"/>
      <c r="D10" s="12">
        <v>26307982</v>
      </c>
      <c r="E10" s="12">
        <v>31526123.949999999</v>
      </c>
      <c r="F10" s="12">
        <v>31526123.949999999</v>
      </c>
      <c r="G10" s="12">
        <f t="shared" si="0"/>
        <v>5218141.9499999993</v>
      </c>
      <c r="H10" s="12">
        <f t="shared" si="1"/>
        <v>41476269.359999999</v>
      </c>
      <c r="I10" s="12">
        <f t="shared" si="2"/>
        <v>19.83482408494881</v>
      </c>
    </row>
    <row r="11" spans="1:9" ht="20.100000000000001" customHeight="1" thickBot="1" x14ac:dyDescent="0.3">
      <c r="A11" s="8" t="s">
        <v>18</v>
      </c>
      <c r="B11" s="8" t="s">
        <v>19</v>
      </c>
      <c r="C11" s="25"/>
      <c r="D11" s="12">
        <v>25616861</v>
      </c>
      <c r="E11" s="12">
        <v>36415944.960000001</v>
      </c>
      <c r="F11" s="12">
        <v>36415944.960000001</v>
      </c>
      <c r="G11" s="12">
        <f t="shared" si="0"/>
        <v>10799083.960000001</v>
      </c>
      <c r="H11" s="12">
        <f t="shared" si="1"/>
        <v>52275353.32</v>
      </c>
      <c r="I11" s="12">
        <f t="shared" si="2"/>
        <v>42.156156290967893</v>
      </c>
    </row>
    <row r="12" spans="1:9" ht="20.100000000000001" customHeight="1" thickBot="1" x14ac:dyDescent="0.3">
      <c r="A12" s="8" t="s">
        <v>19</v>
      </c>
      <c r="B12" s="8" t="s">
        <v>20</v>
      </c>
      <c r="C12" s="25"/>
      <c r="D12" s="12">
        <v>26448612</v>
      </c>
      <c r="E12" s="12">
        <v>34767828.130000003</v>
      </c>
      <c r="F12" s="12">
        <v>34767828.130000003</v>
      </c>
      <c r="G12" s="12">
        <f t="shared" si="0"/>
        <v>8319216.1300000027</v>
      </c>
      <c r="H12" s="12">
        <f t="shared" si="1"/>
        <v>60594569.450000003</v>
      </c>
      <c r="I12" s="12">
        <f t="shared" si="2"/>
        <v>31.454263573453311</v>
      </c>
    </row>
    <row r="13" spans="1:9" ht="20.100000000000001" customHeight="1" thickBot="1" x14ac:dyDescent="0.3">
      <c r="A13" s="8" t="s">
        <v>20</v>
      </c>
      <c r="B13" s="8" t="s">
        <v>21</v>
      </c>
      <c r="C13" s="25"/>
      <c r="D13" s="12">
        <v>28294562</v>
      </c>
      <c r="E13" s="12">
        <v>33668041.420000002</v>
      </c>
      <c r="F13" s="12">
        <v>33668041.420000002</v>
      </c>
      <c r="G13" s="12">
        <f t="shared" si="0"/>
        <v>5373479.4200000018</v>
      </c>
      <c r="H13" s="12">
        <f t="shared" si="1"/>
        <v>65968048.870000005</v>
      </c>
      <c r="I13" s="12">
        <f>(F13/D13-1)*100</f>
        <v>18.991209052820835</v>
      </c>
    </row>
    <row r="14" spans="1:9" ht="20.100000000000001" customHeight="1" thickBot="1" x14ac:dyDescent="0.3">
      <c r="A14" s="8" t="s">
        <v>21</v>
      </c>
      <c r="B14" s="8" t="s">
        <v>22</v>
      </c>
      <c r="C14" s="25"/>
      <c r="D14" s="12">
        <v>25397850</v>
      </c>
      <c r="E14" s="12">
        <v>32510340.210000001</v>
      </c>
      <c r="F14" s="12">
        <v>32510340.210000001</v>
      </c>
      <c r="G14" s="12">
        <f t="shared" si="0"/>
        <v>7112490.2100000009</v>
      </c>
      <c r="H14" s="12">
        <f t="shared" si="1"/>
        <v>73080539.080000013</v>
      </c>
      <c r="I14" s="12">
        <f t="shared" ref="I14:I17" si="3">(F14/D14-1)*100</f>
        <v>28.004300403380601</v>
      </c>
    </row>
    <row r="15" spans="1:9" ht="20.100000000000001" customHeight="1" thickBot="1" x14ac:dyDescent="0.3">
      <c r="A15" s="8" t="s">
        <v>22</v>
      </c>
      <c r="B15" s="8" t="s">
        <v>23</v>
      </c>
      <c r="C15" s="25"/>
      <c r="D15" s="12">
        <v>22992372</v>
      </c>
      <c r="E15" s="12">
        <v>28608495.370000001</v>
      </c>
      <c r="F15" s="12">
        <v>28608495.370000001</v>
      </c>
      <c r="G15" s="12">
        <f t="shared" si="0"/>
        <v>5616123.370000001</v>
      </c>
      <c r="H15" s="12">
        <f t="shared" si="1"/>
        <v>78696662.450000018</v>
      </c>
      <c r="I15" s="12">
        <f t="shared" si="3"/>
        <v>24.426028641151088</v>
      </c>
    </row>
    <row r="16" spans="1:9" ht="20.100000000000001" customHeight="1" thickBot="1" x14ac:dyDescent="0.3">
      <c r="A16" s="8" t="s">
        <v>23</v>
      </c>
      <c r="B16" s="8" t="s">
        <v>24</v>
      </c>
      <c r="C16" s="25"/>
      <c r="D16" s="12">
        <v>24346205</v>
      </c>
      <c r="E16" s="12">
        <v>28516084.550000001</v>
      </c>
      <c r="F16" s="12">
        <v>28516084.550000001</v>
      </c>
      <c r="G16" s="12">
        <f t="shared" si="0"/>
        <v>4169879.5500000007</v>
      </c>
      <c r="H16" s="12">
        <f t="shared" si="1"/>
        <v>82866542.000000015</v>
      </c>
      <c r="I16" s="12">
        <f t="shared" si="3"/>
        <v>17.127431359425426</v>
      </c>
    </row>
    <row r="17" spans="1:9" ht="20.100000000000001" customHeight="1" thickBot="1" x14ac:dyDescent="0.3">
      <c r="A17" s="8" t="s">
        <v>24</v>
      </c>
      <c r="B17" s="8" t="s">
        <v>12</v>
      </c>
      <c r="C17" s="26"/>
      <c r="D17" s="12">
        <v>34555524</v>
      </c>
      <c r="E17" s="12">
        <v>31759370.239999998</v>
      </c>
      <c r="F17" s="12">
        <v>31759370.239999998</v>
      </c>
      <c r="G17" s="12">
        <f t="shared" si="0"/>
        <v>-2796153.7600000016</v>
      </c>
      <c r="H17" s="12">
        <f t="shared" si="1"/>
        <v>80070388.24000001</v>
      </c>
      <c r="I17" s="12">
        <f t="shared" si="3"/>
        <v>-8.0917706818742001</v>
      </c>
    </row>
    <row r="18" spans="1:9" ht="23.25" customHeight="1" thickBot="1" x14ac:dyDescent="0.3">
      <c r="A18" s="11"/>
      <c r="B18" s="9"/>
      <c r="C18" s="9"/>
      <c r="D18" s="9">
        <f>SUM(D6:D17)</f>
        <v>315020134</v>
      </c>
      <c r="E18" s="9">
        <f>SUM(E6:E17)</f>
        <v>396721182.41000003</v>
      </c>
      <c r="F18" s="9">
        <f t="shared" ref="F18:H18" si="4">SUM(F6:F17)</f>
        <v>395090522.24000001</v>
      </c>
      <c r="G18" s="9">
        <f t="shared" si="4"/>
        <v>80070388.24000001</v>
      </c>
      <c r="H18" s="9">
        <f t="shared" si="4"/>
        <v>633439006.62</v>
      </c>
      <c r="I18" s="10" t="s">
        <v>26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C23" sqref="C23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32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29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2</v>
      </c>
      <c r="B5" s="6" t="s">
        <v>3</v>
      </c>
      <c r="C5" s="7" t="s">
        <v>4</v>
      </c>
      <c r="D5" s="6" t="s">
        <v>5</v>
      </c>
      <c r="E5" s="6" t="s">
        <v>6</v>
      </c>
      <c r="F5" s="6" t="s">
        <v>30</v>
      </c>
      <c r="G5" s="6" t="s">
        <v>8</v>
      </c>
      <c r="H5" s="6" t="s">
        <v>9</v>
      </c>
      <c r="I5" s="6" t="s">
        <v>10</v>
      </c>
    </row>
    <row r="6" spans="1:9" ht="20.100000000000001" customHeight="1" thickBot="1" x14ac:dyDescent="0.3">
      <c r="A6" s="8" t="s">
        <v>12</v>
      </c>
      <c r="B6" s="8" t="s">
        <v>13</v>
      </c>
      <c r="C6" s="24" t="s">
        <v>33</v>
      </c>
      <c r="D6" s="12">
        <v>47405507</v>
      </c>
      <c r="E6" s="12">
        <v>30027271.57</v>
      </c>
      <c r="F6" s="12">
        <v>30153172.079999998</v>
      </c>
      <c r="G6" s="12">
        <f>F6-D6</f>
        <v>-17252334.920000002</v>
      </c>
      <c r="H6" s="12">
        <f>G6</f>
        <v>-17252334.920000002</v>
      </c>
      <c r="I6" s="12">
        <f>(F6/D6-1)*100</f>
        <v>-36.393102851953472</v>
      </c>
    </row>
    <row r="7" spans="1:9" ht="20.100000000000001" customHeight="1" thickBot="1" x14ac:dyDescent="0.3">
      <c r="A7" s="8" t="s">
        <v>13</v>
      </c>
      <c r="B7" s="8" t="s">
        <v>15</v>
      </c>
      <c r="C7" s="25"/>
      <c r="D7" s="12">
        <v>18851336</v>
      </c>
      <c r="E7" s="12">
        <v>27985948.289999999</v>
      </c>
      <c r="F7" s="12">
        <v>27860047.780000001</v>
      </c>
      <c r="G7" s="12">
        <f t="shared" ref="G7:G17" si="0">F7-D7</f>
        <v>9008711.7800000012</v>
      </c>
      <c r="H7" s="12">
        <f t="shared" ref="H7:H17" si="1">H6+G7</f>
        <v>-8243623.1400000006</v>
      </c>
      <c r="I7" s="12">
        <f t="shared" ref="I7:I12" si="2">(F7/D7-1)*100</f>
        <v>47.78818742607951</v>
      </c>
    </row>
    <row r="8" spans="1:9" ht="20.100000000000001" customHeight="1" thickBot="1" x14ac:dyDescent="0.3">
      <c r="A8" s="8" t="s">
        <v>15</v>
      </c>
      <c r="B8" s="8" t="s">
        <v>16</v>
      </c>
      <c r="C8" s="25"/>
      <c r="D8" s="12">
        <v>20100525</v>
      </c>
      <c r="E8" s="12">
        <v>25285430.100000001</v>
      </c>
      <c r="F8" s="12">
        <v>25285430.100000001</v>
      </c>
      <c r="G8" s="12">
        <f t="shared" si="0"/>
        <v>5184905.1000000015</v>
      </c>
      <c r="H8" s="12">
        <f t="shared" si="1"/>
        <v>-3058718.0399999991</v>
      </c>
      <c r="I8" s="12">
        <f t="shared" si="2"/>
        <v>25.794874014484705</v>
      </c>
    </row>
    <row r="9" spans="1:9" ht="20.100000000000001" customHeight="1" thickBot="1" x14ac:dyDescent="0.3">
      <c r="A9" s="8" t="s">
        <v>16</v>
      </c>
      <c r="B9" s="8" t="s">
        <v>17</v>
      </c>
      <c r="C9" s="25"/>
      <c r="D9" s="12">
        <v>19621708</v>
      </c>
      <c r="E9" s="12">
        <v>23077875.670000002</v>
      </c>
      <c r="F9" s="12">
        <v>23077875.670000002</v>
      </c>
      <c r="G9" s="12">
        <f t="shared" si="0"/>
        <v>3456167.6700000018</v>
      </c>
      <c r="H9" s="12">
        <f t="shared" si="1"/>
        <v>397449.63000000268</v>
      </c>
      <c r="I9" s="12">
        <f t="shared" si="2"/>
        <v>17.614000116605567</v>
      </c>
    </row>
    <row r="10" spans="1:9" ht="20.100000000000001" customHeight="1" thickBot="1" x14ac:dyDescent="0.3">
      <c r="A10" s="8" t="s">
        <v>17</v>
      </c>
      <c r="B10" s="8" t="s">
        <v>18</v>
      </c>
      <c r="C10" s="25"/>
      <c r="D10" s="12">
        <v>19218010</v>
      </c>
      <c r="E10" s="12">
        <v>26139274.129999999</v>
      </c>
      <c r="F10" s="12">
        <v>26139274.129999999</v>
      </c>
      <c r="G10" s="12">
        <f t="shared" si="0"/>
        <v>6921264.129999999</v>
      </c>
      <c r="H10" s="12">
        <f t="shared" si="1"/>
        <v>7318713.7600000016</v>
      </c>
      <c r="I10" s="12">
        <f t="shared" si="2"/>
        <v>36.014468355464466</v>
      </c>
    </row>
    <row r="11" spans="1:9" ht="20.100000000000001" customHeight="1" thickBot="1" x14ac:dyDescent="0.3">
      <c r="A11" s="8" t="s">
        <v>18</v>
      </c>
      <c r="B11" s="8" t="s">
        <v>19</v>
      </c>
      <c r="C11" s="25"/>
      <c r="D11" s="12">
        <v>20888599</v>
      </c>
      <c r="E11" s="12">
        <v>28109223.91</v>
      </c>
      <c r="F11" s="12">
        <v>28109223.91</v>
      </c>
      <c r="G11" s="12">
        <f t="shared" si="0"/>
        <v>7220624.9100000001</v>
      </c>
      <c r="H11" s="12">
        <f t="shared" si="1"/>
        <v>14539338.670000002</v>
      </c>
      <c r="I11" s="12">
        <f t="shared" si="2"/>
        <v>34.567301090896521</v>
      </c>
    </row>
    <row r="12" spans="1:9" ht="20.100000000000001" customHeight="1" thickBot="1" x14ac:dyDescent="0.3">
      <c r="A12" s="8" t="s">
        <v>19</v>
      </c>
      <c r="B12" s="8" t="s">
        <v>20</v>
      </c>
      <c r="C12" s="25"/>
      <c r="D12" s="12">
        <v>20715071</v>
      </c>
      <c r="E12" s="12">
        <v>27814300.66</v>
      </c>
      <c r="F12" s="12">
        <v>27814300.66</v>
      </c>
      <c r="G12" s="12">
        <f t="shared" si="0"/>
        <v>7099229.6600000001</v>
      </c>
      <c r="H12" s="12">
        <f t="shared" si="1"/>
        <v>21638568.330000002</v>
      </c>
      <c r="I12" s="12">
        <f t="shared" si="2"/>
        <v>34.270843966694599</v>
      </c>
    </row>
    <row r="13" spans="1:9" ht="20.100000000000001" customHeight="1" thickBot="1" x14ac:dyDescent="0.3">
      <c r="A13" s="8" t="s">
        <v>20</v>
      </c>
      <c r="B13" s="8" t="s">
        <v>21</v>
      </c>
      <c r="C13" s="25"/>
      <c r="D13" s="12">
        <v>22923241</v>
      </c>
      <c r="E13" s="12">
        <v>28569639.879999999</v>
      </c>
      <c r="F13" s="12">
        <v>28569639.879999999</v>
      </c>
      <c r="G13" s="12">
        <f t="shared" si="0"/>
        <v>5646398.879999999</v>
      </c>
      <c r="H13" s="12">
        <f t="shared" si="1"/>
        <v>27284967.210000001</v>
      </c>
      <c r="I13" s="12">
        <f>(F13/D13-1)*100</f>
        <v>24.631765115587267</v>
      </c>
    </row>
    <row r="14" spans="1:9" ht="20.100000000000001" customHeight="1" thickBot="1" x14ac:dyDescent="0.3">
      <c r="A14" s="8" t="s">
        <v>21</v>
      </c>
      <c r="B14" s="8" t="s">
        <v>22</v>
      </c>
      <c r="C14" s="25"/>
      <c r="D14" s="12">
        <v>19721265</v>
      </c>
      <c r="E14" s="12">
        <v>31687995.530000001</v>
      </c>
      <c r="F14" s="12">
        <v>31687995.530000001</v>
      </c>
      <c r="G14" s="12">
        <f t="shared" si="0"/>
        <v>11966730.530000001</v>
      </c>
      <c r="H14" s="12">
        <f t="shared" si="1"/>
        <v>39251697.740000002</v>
      </c>
      <c r="I14" s="12">
        <f t="shared" ref="I14:I17" si="3">(F14/D14-1)*100</f>
        <v>60.679325235982581</v>
      </c>
    </row>
    <row r="15" spans="1:9" ht="20.100000000000001" customHeight="1" thickBot="1" x14ac:dyDescent="0.3">
      <c r="A15" s="8" t="s">
        <v>22</v>
      </c>
      <c r="B15" s="8" t="s">
        <v>23</v>
      </c>
      <c r="C15" s="25"/>
      <c r="D15" s="12">
        <v>19823817</v>
      </c>
      <c r="E15" s="12">
        <v>27268851.219999999</v>
      </c>
      <c r="F15" s="12">
        <v>27268851.219999999</v>
      </c>
      <c r="G15" s="12">
        <f t="shared" si="0"/>
        <v>7445034.2199999988</v>
      </c>
      <c r="H15" s="12">
        <f t="shared" si="1"/>
        <v>46696731.960000001</v>
      </c>
      <c r="I15" s="12">
        <f t="shared" si="3"/>
        <v>37.556007604388199</v>
      </c>
    </row>
    <row r="16" spans="1:9" ht="20.100000000000001" customHeight="1" thickBot="1" x14ac:dyDescent="0.3">
      <c r="A16" s="8" t="s">
        <v>23</v>
      </c>
      <c r="B16" s="8" t="s">
        <v>24</v>
      </c>
      <c r="C16" s="25"/>
      <c r="D16" s="12">
        <v>19671911</v>
      </c>
      <c r="E16" s="12">
        <v>25703141.239999998</v>
      </c>
      <c r="F16" s="12">
        <v>25703141.239999998</v>
      </c>
      <c r="G16" s="12">
        <f t="shared" si="0"/>
        <v>6031230.2399999984</v>
      </c>
      <c r="H16" s="12">
        <f t="shared" si="1"/>
        <v>52727962.200000003</v>
      </c>
      <c r="I16" s="12">
        <f t="shared" si="3"/>
        <v>30.65909682084267</v>
      </c>
    </row>
    <row r="17" spans="1:9" ht="20.100000000000001" customHeight="1" thickBot="1" x14ac:dyDescent="0.3">
      <c r="A17" s="8" t="s">
        <v>24</v>
      </c>
      <c r="B17" s="8" t="s">
        <v>12</v>
      </c>
      <c r="C17" s="26"/>
      <c r="D17" s="12">
        <v>21036281</v>
      </c>
      <c r="E17" s="12">
        <v>31273344.350000001</v>
      </c>
      <c r="F17" s="12">
        <v>31273344.350000001</v>
      </c>
      <c r="G17" s="12">
        <f t="shared" si="0"/>
        <v>10237063.350000001</v>
      </c>
      <c r="H17" s="12">
        <f t="shared" si="1"/>
        <v>62965025.550000004</v>
      </c>
      <c r="I17" s="12">
        <f t="shared" si="3"/>
        <v>48.663845810007956</v>
      </c>
    </row>
    <row r="18" spans="1:9" ht="23.25" customHeight="1" thickBot="1" x14ac:dyDescent="0.3">
      <c r="A18" s="11"/>
      <c r="B18" s="9"/>
      <c r="C18" s="9"/>
      <c r="D18" s="9">
        <f>SUM(D6:D17)</f>
        <v>269977271</v>
      </c>
      <c r="E18" s="9">
        <f>SUM(E6:E17)</f>
        <v>332942296.55000007</v>
      </c>
      <c r="F18" s="9">
        <f>SUM(F6:F17)</f>
        <v>332942296.55000007</v>
      </c>
      <c r="G18" s="9">
        <f t="shared" ref="G18:H18" si="4">SUM(G6:G17)</f>
        <v>62965025.550000004</v>
      </c>
      <c r="H18" s="9">
        <f t="shared" si="4"/>
        <v>244265778.95000005</v>
      </c>
      <c r="I18" s="10" t="s">
        <v>26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selection activeCell="A20" sqref="A20:XFD29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34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29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2</v>
      </c>
      <c r="B5" s="6" t="s">
        <v>3</v>
      </c>
      <c r="C5" s="7" t="s">
        <v>4</v>
      </c>
      <c r="D5" s="6" t="s">
        <v>5</v>
      </c>
      <c r="E5" s="6" t="s">
        <v>6</v>
      </c>
      <c r="F5" s="6" t="s">
        <v>30</v>
      </c>
      <c r="G5" s="6" t="s">
        <v>8</v>
      </c>
      <c r="H5" s="6" t="s">
        <v>9</v>
      </c>
      <c r="I5" s="6" t="s">
        <v>10</v>
      </c>
    </row>
    <row r="6" spans="1:9" ht="20.100000000000001" customHeight="1" thickBot="1" x14ac:dyDescent="0.3">
      <c r="A6" s="8" t="s">
        <v>12</v>
      </c>
      <c r="B6" s="8" t="s">
        <v>13</v>
      </c>
      <c r="C6" s="17" t="s">
        <v>35</v>
      </c>
      <c r="D6" s="12">
        <v>21571611</v>
      </c>
      <c r="E6" s="12">
        <v>27033824.510000002</v>
      </c>
      <c r="F6" s="12">
        <v>27033824.510000002</v>
      </c>
      <c r="G6" s="12">
        <f>F6-D6</f>
        <v>5462213.5100000016</v>
      </c>
      <c r="H6" s="12">
        <f>G6</f>
        <v>5462213.5100000016</v>
      </c>
      <c r="I6" s="12">
        <f>(F6/D6-1)*100</f>
        <v>25.321305441675189</v>
      </c>
    </row>
    <row r="7" spans="1:9" ht="20.100000000000001" customHeight="1" thickBot="1" x14ac:dyDescent="0.3">
      <c r="A7" s="8" t="s">
        <v>13</v>
      </c>
      <c r="B7" s="8" t="s">
        <v>15</v>
      </c>
      <c r="C7" s="18"/>
      <c r="D7" s="12">
        <v>20802624</v>
      </c>
      <c r="E7" s="12">
        <v>21813160.940000001</v>
      </c>
      <c r="F7" s="12">
        <v>21813160.940000001</v>
      </c>
      <c r="G7" s="12">
        <f t="shared" ref="G7:G17" si="0">F7-D7</f>
        <v>1010536.9400000013</v>
      </c>
      <c r="H7" s="12">
        <f t="shared" ref="H7:H17" si="1">H6+G7</f>
        <v>6472750.450000003</v>
      </c>
      <c r="I7" s="12">
        <f t="shared" ref="I7:I12" si="2">(F7/D7-1)*100</f>
        <v>4.8577378507634439</v>
      </c>
    </row>
    <row r="8" spans="1:9" ht="20.100000000000001" customHeight="1" thickBot="1" x14ac:dyDescent="0.3">
      <c r="A8" s="8" t="s">
        <v>15</v>
      </c>
      <c r="B8" s="8" t="s">
        <v>16</v>
      </c>
      <c r="C8" s="18"/>
      <c r="D8" s="12">
        <v>19217631</v>
      </c>
      <c r="E8" s="12">
        <v>26135113.780000001</v>
      </c>
      <c r="F8" s="12">
        <v>26135113.780000001</v>
      </c>
      <c r="G8" s="12">
        <f t="shared" si="0"/>
        <v>6917482.7800000012</v>
      </c>
      <c r="H8" s="12">
        <f t="shared" si="1"/>
        <v>13390233.230000004</v>
      </c>
      <c r="I8" s="12">
        <f t="shared" si="2"/>
        <v>35.995502151123638</v>
      </c>
    </row>
    <row r="9" spans="1:9" ht="20.100000000000001" customHeight="1" thickBot="1" x14ac:dyDescent="0.3">
      <c r="A9" s="8" t="s">
        <v>16</v>
      </c>
      <c r="B9" s="8" t="s">
        <v>17</v>
      </c>
      <c r="C9" s="18"/>
      <c r="D9" s="12">
        <v>19756376</v>
      </c>
      <c r="E9" s="12">
        <v>19380730.449999999</v>
      </c>
      <c r="F9" s="12">
        <v>19380730.449999999</v>
      </c>
      <c r="G9" s="12">
        <f t="shared" si="0"/>
        <v>-375645.55000000075</v>
      </c>
      <c r="H9" s="12">
        <f t="shared" si="1"/>
        <v>13014587.680000003</v>
      </c>
      <c r="I9" s="12">
        <f t="shared" si="2"/>
        <v>-1.9013889490663738</v>
      </c>
    </row>
    <row r="10" spans="1:9" ht="20.100000000000001" customHeight="1" thickBot="1" x14ac:dyDescent="0.3">
      <c r="A10" s="8" t="s">
        <v>17</v>
      </c>
      <c r="B10" s="8" t="s">
        <v>18</v>
      </c>
      <c r="C10" s="18"/>
      <c r="D10" s="12">
        <v>22009688</v>
      </c>
      <c r="E10" s="12">
        <v>19032359.309999999</v>
      </c>
      <c r="F10" s="12">
        <v>19032359.309999999</v>
      </c>
      <c r="G10" s="12">
        <f t="shared" si="0"/>
        <v>-2977328.6900000013</v>
      </c>
      <c r="H10" s="12">
        <f t="shared" si="1"/>
        <v>10037258.990000002</v>
      </c>
      <c r="I10" s="12">
        <f t="shared" si="2"/>
        <v>-13.527355271914809</v>
      </c>
    </row>
    <row r="11" spans="1:9" ht="20.100000000000001" customHeight="1" thickBot="1" x14ac:dyDescent="0.3">
      <c r="A11" s="8" t="s">
        <v>18</v>
      </c>
      <c r="B11" s="8" t="s">
        <v>19</v>
      </c>
      <c r="C11" s="18"/>
      <c r="D11" s="12">
        <v>21891873</v>
      </c>
      <c r="E11" s="12">
        <v>18938344.280000001</v>
      </c>
      <c r="F11" s="12">
        <v>18938344.280000001</v>
      </c>
      <c r="G11" s="12">
        <f t="shared" si="0"/>
        <v>-2953528.7199999988</v>
      </c>
      <c r="H11" s="12">
        <f t="shared" si="1"/>
        <v>7083730.2700000033</v>
      </c>
      <c r="I11" s="12">
        <f t="shared" si="2"/>
        <v>-13.491439129032035</v>
      </c>
    </row>
    <row r="12" spans="1:9" ht="20.100000000000001" customHeight="1" thickBot="1" x14ac:dyDescent="0.3">
      <c r="A12" s="8" t="s">
        <v>19</v>
      </c>
      <c r="B12" s="8" t="s">
        <v>20</v>
      </c>
      <c r="C12" s="18"/>
      <c r="D12" s="12">
        <v>21011929</v>
      </c>
      <c r="E12" s="12">
        <v>25322043.109999999</v>
      </c>
      <c r="F12" s="12">
        <v>25322043.109999999</v>
      </c>
      <c r="G12" s="12">
        <f t="shared" si="0"/>
        <v>4310114.1099999994</v>
      </c>
      <c r="H12" s="12">
        <f t="shared" si="1"/>
        <v>11393844.380000003</v>
      </c>
      <c r="I12" s="12">
        <f t="shared" si="2"/>
        <v>20.512700713961095</v>
      </c>
    </row>
    <row r="13" spans="1:9" ht="20.100000000000001" customHeight="1" thickBot="1" x14ac:dyDescent="0.3">
      <c r="A13" s="8" t="s">
        <v>20</v>
      </c>
      <c r="B13" s="8" t="s">
        <v>21</v>
      </c>
      <c r="C13" s="18"/>
      <c r="D13" s="12">
        <v>20722636</v>
      </c>
      <c r="E13" s="12">
        <v>22013675.68</v>
      </c>
      <c r="F13" s="12">
        <v>22013675.68</v>
      </c>
      <c r="G13" s="12">
        <f t="shared" si="0"/>
        <v>1291039.6799999997</v>
      </c>
      <c r="H13" s="12">
        <f t="shared" si="1"/>
        <v>12684884.060000002</v>
      </c>
      <c r="I13" s="12">
        <f>(F13/D13-1)*100</f>
        <v>6.2300938934602756</v>
      </c>
    </row>
    <row r="14" spans="1:9" ht="20.100000000000001" customHeight="1" thickBot="1" x14ac:dyDescent="0.3">
      <c r="A14" s="8" t="s">
        <v>21</v>
      </c>
      <c r="B14" s="8" t="s">
        <v>22</v>
      </c>
      <c r="C14" s="18"/>
      <c r="D14" s="12">
        <v>19444732</v>
      </c>
      <c r="E14" s="12">
        <v>22081133.309999999</v>
      </c>
      <c r="F14" s="12">
        <v>22081133.309999999</v>
      </c>
      <c r="G14" s="12">
        <f t="shared" si="0"/>
        <v>2636401.3099999987</v>
      </c>
      <c r="H14" s="12">
        <f t="shared" si="1"/>
        <v>15321285.370000001</v>
      </c>
      <c r="I14" s="12">
        <f t="shared" ref="I14:I17" si="3">(F14/D14-1)*100</f>
        <v>13.558434798689945</v>
      </c>
    </row>
    <row r="15" spans="1:9" ht="20.100000000000001" customHeight="1" thickBot="1" x14ac:dyDescent="0.3">
      <c r="A15" s="8" t="s">
        <v>22</v>
      </c>
      <c r="B15" s="8" t="s">
        <v>23</v>
      </c>
      <c r="C15" s="18"/>
      <c r="D15" s="12">
        <v>19965768</v>
      </c>
      <c r="E15" s="12">
        <v>21241046.960000001</v>
      </c>
      <c r="F15" s="12">
        <v>21241046.960000001</v>
      </c>
      <c r="G15" s="12">
        <f t="shared" si="0"/>
        <v>1275278.9600000009</v>
      </c>
      <c r="H15" s="12">
        <f t="shared" si="1"/>
        <v>16596564.330000002</v>
      </c>
      <c r="I15" s="12">
        <f t="shared" si="3"/>
        <v>6.3873273494913896</v>
      </c>
    </row>
    <row r="16" spans="1:9" ht="20.100000000000001" customHeight="1" thickBot="1" x14ac:dyDescent="0.3">
      <c r="A16" s="8" t="s">
        <v>23</v>
      </c>
      <c r="B16" s="8" t="s">
        <v>24</v>
      </c>
      <c r="C16" s="18"/>
      <c r="D16" s="12">
        <v>20515933</v>
      </c>
      <c r="E16" s="12">
        <v>24198374.149999999</v>
      </c>
      <c r="F16" s="12">
        <v>24198374.149999999</v>
      </c>
      <c r="G16" s="12">
        <f t="shared" si="0"/>
        <v>3682441.1499999985</v>
      </c>
      <c r="H16" s="12">
        <f t="shared" si="1"/>
        <v>20279005.48</v>
      </c>
      <c r="I16" s="12">
        <f t="shared" si="3"/>
        <v>17.949177110297644</v>
      </c>
    </row>
    <row r="17" spans="1:9" ht="20.100000000000001" customHeight="1" thickBot="1" x14ac:dyDescent="0.3">
      <c r="A17" s="8" t="s">
        <v>24</v>
      </c>
      <c r="B17" s="8" t="s">
        <v>12</v>
      </c>
      <c r="C17" s="18"/>
      <c r="D17" s="12">
        <v>27377319</v>
      </c>
      <c r="E17" s="12">
        <v>25165492.370000001</v>
      </c>
      <c r="F17" s="12">
        <v>25165492.370000001</v>
      </c>
      <c r="G17" s="12">
        <f t="shared" si="0"/>
        <v>-2211826.629999999</v>
      </c>
      <c r="H17" s="12">
        <f t="shared" si="1"/>
        <v>18067178.850000001</v>
      </c>
      <c r="I17" s="12">
        <f t="shared" si="3"/>
        <v>-8.0790475867998595</v>
      </c>
    </row>
    <row r="18" spans="1:9" ht="23.25" customHeight="1" thickBot="1" x14ac:dyDescent="0.3">
      <c r="A18" s="11"/>
      <c r="B18" s="9"/>
      <c r="C18" s="9"/>
      <c r="D18" s="9">
        <f>SUM(D6:D17)</f>
        <v>254288120</v>
      </c>
      <c r="E18" s="9">
        <f>SUM(E6:E17)</f>
        <v>272355298.85000002</v>
      </c>
      <c r="F18" s="9">
        <f>SUM(F6:F17)</f>
        <v>272355298.85000002</v>
      </c>
      <c r="G18" s="9">
        <f t="shared" ref="G18:H18" si="4">SUM(G6:G17)</f>
        <v>18067178.850000001</v>
      </c>
      <c r="H18" s="9">
        <f t="shared" si="4"/>
        <v>149803536.60000002</v>
      </c>
      <c r="I18" s="10" t="s">
        <v>26</v>
      </c>
    </row>
    <row r="20" spans="1:9" x14ac:dyDescent="0.15">
      <c r="F20" s="15"/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DUODÉCIMOS RECEBIDOS - 2024</vt:lpstr>
      <vt:lpstr>DUODÉCIMOS RECEBIDOS em 2022</vt:lpstr>
      <vt:lpstr>DUODÉCIMOS RECEBIDOS em 2021</vt:lpstr>
      <vt:lpstr>DUODÉCIMOS RECEBIDOS em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Sara Macedo Ampuero</cp:lastModifiedBy>
  <cp:revision/>
  <dcterms:created xsi:type="dcterms:W3CDTF">2023-08-24T14:38:57Z</dcterms:created>
  <dcterms:modified xsi:type="dcterms:W3CDTF">2024-12-30T13:18:03Z</dcterms:modified>
  <cp:category/>
  <cp:contentStatus/>
</cp:coreProperties>
</file>